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https://vide-my.sharepoint.com/personal/solvitavaivode_varam_gov_lv/Documents/Desktop/DARBS_2023/LNG_2023/CESU NOVADS/Precizeti dokumenti un papildinajumi/"/>
    </mc:Choice>
  </mc:AlternateContent>
  <xr:revisionPtr revIDLastSave="29" documentId="8_{863558D9-D5CF-49DB-954C-B8F84FFD0068}" xr6:coauthVersionLast="47" xr6:coauthVersionMax="47" xr10:uidLastSave="{977C3DF5-6154-4390-99C6-61EC1CDBF28D}"/>
  <bookViews>
    <workbookView xWindow="-120" yWindow="-120" windowWidth="29040" windowHeight="15840" xr2:uid="{2A6843A8-56B1-4196-8C5F-2B6DAB3B62E4}"/>
  </bookViews>
  <sheets>
    <sheet name="Apkopojums_Cēsu nov." sheetId="1" r:id="rId1"/>
    <sheet name="Pieprasījums 1" sheetId="2" r:id="rId2"/>
    <sheet name="Pieprasījums 2" sheetId="3" r:id="rId3"/>
  </sheet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1" l="1"/>
  <c r="E17" i="1"/>
  <c r="F17" i="1" s="1"/>
  <c r="F16" i="1"/>
  <c r="E16" i="1"/>
  <c r="E15" i="1"/>
  <c r="F15" i="1" s="1"/>
  <c r="E14" i="1"/>
  <c r="F14" i="1" s="1"/>
  <c r="E13" i="1"/>
  <c r="F13" i="1" s="1"/>
  <c r="F12" i="1"/>
  <c r="E12" i="1"/>
  <c r="E11" i="1"/>
  <c r="F11" i="1" s="1"/>
  <c r="E10" i="1"/>
  <c r="F10" i="1" s="1"/>
  <c r="E9" i="1"/>
  <c r="F9" i="1" s="1"/>
  <c r="F8" i="1"/>
  <c r="E8" i="1"/>
  <c r="E7" i="1"/>
  <c r="F7" i="1" s="1"/>
  <c r="E6" i="1"/>
  <c r="E18" i="1" s="1"/>
  <c r="D6" i="1"/>
  <c r="E5" i="1"/>
  <c r="F5" i="1" s="1"/>
  <c r="D5" i="1"/>
  <c r="B22" i="2"/>
  <c r="B19" i="2"/>
  <c r="F6" i="1" l="1"/>
  <c r="F18" i="1" s="1"/>
  <c r="C4" i="3"/>
</calcChain>
</file>

<file path=xl/sharedStrings.xml><?xml version="1.0" encoding="utf-8"?>
<sst xmlns="http://schemas.openxmlformats.org/spreadsheetml/2006/main" count="161" uniqueCount="104">
  <si>
    <t>2023. gadā naktī no 18. uz 19. augustu stipru lietus gāžu izraisītie postījumi Cēsu novada pašvaldības infrastruktūras objektiem</t>
  </si>
  <si>
    <t>Nr. p.k.</t>
  </si>
  <si>
    <t>Objekta nosaukums un adrese</t>
  </si>
  <si>
    <t>Postījumi</t>
  </si>
  <si>
    <t>Postījumu novēršanai nepieciešamā finansējuma apmērs, euro</t>
  </si>
  <si>
    <t>Pašvaldības līdzfinansējums, euro</t>
  </si>
  <si>
    <t>No valsts budžeta programmas "Līdzekļi neparedzētiem gadījumiem" nepieciešamā finansējuma apmērs, euro</t>
  </si>
  <si>
    <t>Pašvaldības iesniegtie finansiālā pamatojuma dokumenti</t>
  </si>
  <si>
    <t>Piezīmes, kometāri, jautājumi</t>
  </si>
  <si>
    <t>MK noteikumu Nr.421 
5.pielikums</t>
  </si>
  <si>
    <r>
      <t xml:space="preserve">apsekošanas akts </t>
    </r>
    <r>
      <rPr>
        <sz val="8"/>
        <color theme="1"/>
        <rFont val="Times New Roman"/>
        <family val="1"/>
        <charset val="186"/>
      </rPr>
      <t>(zaudējumu novērtējums vai dokumenti, kas apliecina notikušo faktu)</t>
    </r>
  </si>
  <si>
    <r>
      <t xml:space="preserve">pieprasīto līdzekļu aprēķins/tāme </t>
    </r>
    <r>
      <rPr>
        <sz val="8"/>
        <color theme="1"/>
        <rFont val="Times New Roman"/>
        <family val="1"/>
        <charset val="186"/>
      </rPr>
      <t>(veicamo darbu/ pakalpojumu apraksts, nepieciešamo materiālu daudzums, cena, atalgojums un paredzamo nodokļu samaksa)</t>
    </r>
  </si>
  <si>
    <t>apliecinājums, ka infrastruktūras objekts ir pašvaldības īpašumā vai valdījumā</t>
  </si>
  <si>
    <r>
      <t xml:space="preserve">informācija par pašvaldības līdzfinansējuma apmēru objektam radīto zaudējumu novēršanai
</t>
    </r>
    <r>
      <rPr>
        <sz val="8"/>
        <color theme="1"/>
        <rFont val="Times New Roman"/>
        <family val="1"/>
        <charset val="186"/>
      </rPr>
      <t>(ne mazāk kā 30 % no objektam radīto zaudējumu apmēra)</t>
    </r>
  </si>
  <si>
    <t>apliecinājums, ka par objektu pašvaldībai nepienākas vai pienākas apdrošināšanas atlīdzība</t>
  </si>
  <si>
    <t>Viļuma Skubiņa iela (posms starp īpašumiem Nr. 5 un Nr.24) , Priekuļi, Cēsu novads</t>
  </si>
  <si>
    <t>Ielas posma iegruvums</t>
  </si>
  <si>
    <t>x</t>
  </si>
  <si>
    <t>pamatlīdzekļu uzskaites kartītes Nr./P2210367,
Nr./P2222695,
Nr./P2209455</t>
  </si>
  <si>
    <t>pavadvēstulē un 5. pielikumā norāda, ka objekti nebija apdrošināti</t>
  </si>
  <si>
    <t xml:space="preserve">Avotu ielejas parks, Festivāla iela 40, Cēsis </t>
  </si>
  <si>
    <t>Pārrauts celiņš pie augšējā dīķa , kur atradās pārplūdes caurule, noskalota nogāze, izskalots celiņš starp parku un Valmieras ielu 15, dīķi pieskaloti ar smiltīm</t>
  </si>
  <si>
    <t>21.08.2023. akts ar fotofiksāciju. Piedalījās būvinženieris.</t>
  </si>
  <si>
    <t>pamatlīdzekļu uzskaites kartītes Nr. /P160495 (gājēju celiņš),
Nr./P120875 (kāpnes un gājēju tiltiņš), 
Nr./P100170 (kāpmes un meniķis),
Nr./P3209 (Festivāla iela 40)</t>
  </si>
  <si>
    <t xml:space="preserve">Bērzaines kapi, Bērzaines iela 27, Cēsis </t>
  </si>
  <si>
    <t>Bojāts kapsētas celiņš, nogāze pie caurtekas noteces uz ieleju un zāliens, izskalota kapusvētku laukuma teritorija</t>
  </si>
  <si>
    <t xml:space="preserve">Velotrase/skeitparks, Valmieras iela 1, Cēsis </t>
  </si>
  <si>
    <t>Bojāts ceļa segums no Valmieras ielas uz skeitparku, smilts sanesumi uz skeitparka seguma</t>
  </si>
  <si>
    <t>pamatlīdzekļu uzskaites kartītes Nr./P170462, Nr./P2222414, Nr./P2222394, Nr./P2222395, Nr./P2222396, Nr./P2222397, Nr./P2222398, Nr./P2222399, Nr./P2222400, Nr./P2222401, Nr./P2222402, Nr./P2222403, Nr./P2222406, Nr./P2222407, Nr./P2222408, Nr./P2222409, Nr./P2222410, Nr./P2222411, Nr./P2222412, Nr./P2222413, Nr./P2206561, Nr./P2206562</t>
  </si>
  <si>
    <t>Viestura ielas taciņa, Viestura iela 15 (Pirtsupītes parks), Cēsis</t>
  </si>
  <si>
    <t>Bojāts celiņa (taciņas) segums no slimnīcas uz Pils parku</t>
  </si>
  <si>
    <t>pamatlīdzekļu uzskaites kartīte Nr./P3117</t>
  </si>
  <si>
    <t xml:space="preserve">Krasta iela 1, Cēsis </t>
  </si>
  <si>
    <t>Bojāts piebraucamais ceļš</t>
  </si>
  <si>
    <r>
      <t xml:space="preserve">21.08.2023. akts </t>
    </r>
    <r>
      <rPr>
        <sz val="10"/>
        <color rgb="FFFF0000"/>
        <rFont val="Times New Roman"/>
        <family val="1"/>
        <charset val="186"/>
      </rPr>
      <t>Nav fotofiksācijas</t>
    </r>
    <r>
      <rPr>
        <sz val="10"/>
        <color theme="1"/>
        <rFont val="Times New Roman"/>
        <family val="1"/>
        <charset val="186"/>
      </rPr>
      <t xml:space="preserve"> Piedalījās būvinženieris.</t>
    </r>
  </si>
  <si>
    <t>pamatlīdzekļu uzskaites kartīte Nr./P141776</t>
  </si>
  <si>
    <t xml:space="preserve">Gravas iela (posmā no īpašuma Gravas ielā 4A līdz 6A), Cēsis </t>
  </si>
  <si>
    <t>Bojāts ielas segums</t>
  </si>
  <si>
    <t>pamatlīdzekļu uzskaites kartītes Nr./P3282,
Nr./P210178,
Nr./P2933</t>
  </si>
  <si>
    <t xml:space="preserve">Birzes iela (posmā no Ielejas ielas līdz īpašumam Birzes ielā 27), Cēsis </t>
  </si>
  <si>
    <t>Bojāts ielas segums, izskalotas ceļa nomales</t>
  </si>
  <si>
    <t>pamatlīdzekļu uzskaites kartīte Nr./P07043</t>
  </si>
  <si>
    <t>Gaujas iela 17, Cēsis</t>
  </si>
  <si>
    <t>Izskalots skolas piebraucamais ceļš uz stadionu</t>
  </si>
  <si>
    <t>pamatlīdzekļu uzskaites kartīte Nr./P08270</t>
  </si>
  <si>
    <t>pamatlīdzekļu uzskaites kartīte Nr./P07049</t>
  </si>
  <si>
    <t xml:space="preserve">Gaujaslīču iela (0,78km), Cēsis </t>
  </si>
  <si>
    <t>pamatlīdzekļu uzskaites kartīte Nr./P2927</t>
  </si>
  <si>
    <t>Cēsu pils parks, Palasta iela 24, Cēsis</t>
  </si>
  <si>
    <t>pamatlīdzekļu uzskaites kartītes Nr./P3142, Nr./P120095</t>
  </si>
  <si>
    <t xml:space="preserve">Dzīvnieku patversme, Krasta iela 1, Cēsis </t>
  </si>
  <si>
    <t>Bojātas ēkas sienas, grīdas, durvis. Bojāts aprīkojums, mēbeles, kurināmais materiāls.</t>
  </si>
  <si>
    <t>KOPĀ:</t>
  </si>
  <si>
    <t>Iestāde</t>
  </si>
  <si>
    <t>Dabas stihiju rezultātā radušies zaudējumi pašvaldības infrastruktūras objektos (EUR) atbilstoši būvdarbu veicēja tāmēm/ darbu pieņemšanas  - nodošanas aktiem</t>
  </si>
  <si>
    <t>Pašvaldības līdzfinansējums 30% (EUR) līdzekļu pieprasīšanai no valsts budžeta programmas “Līdzekļi neparedzētiem gadījumiem”</t>
  </si>
  <si>
    <t xml:space="preserve">Priekuļu apvienības pārvalde </t>
  </si>
  <si>
    <t>Skubiņa iela, Priekuļi (tāme)</t>
  </si>
  <si>
    <t>Cēsu novada centrālās administrācijas Īpašumu apsaimniekošanas pārvalde</t>
  </si>
  <si>
    <t>Avotu ielejas parks, Cēsis (darbi veikti)</t>
  </si>
  <si>
    <t>Avotu ielejas parks, Cēsis(darbi veikti)</t>
  </si>
  <si>
    <t>Bērzaines kapi, Cēsis (darbi veikti)</t>
  </si>
  <si>
    <t>Viestura ielas taciņa, Cēsis(darbi veikti)</t>
  </si>
  <si>
    <t>Skeitparks, Cēsis (darbi veikti)</t>
  </si>
  <si>
    <t>Krasta iela 1, Cēsis (darbi veikti)</t>
  </si>
  <si>
    <t>Gravas iela, Cēsis (darbi veikti)</t>
  </si>
  <si>
    <t>Birzes iela, Cēsis (darbi veikti)</t>
  </si>
  <si>
    <t>Gaujas iela 17, Cēsis (darbi veikti)</t>
  </si>
  <si>
    <t>Kovārņu iela, Cēsis (darbi veikti)</t>
  </si>
  <si>
    <t>Gaujaslīču iela, Cēsis (darbi veikti)</t>
  </si>
  <si>
    <t xml:space="preserve">IZDEVUMU SUMMA </t>
  </si>
  <si>
    <t>IZDEVUMU SUMMA AR PVN 21%</t>
  </si>
  <si>
    <t>Pamatojoši dokumenti</t>
  </si>
  <si>
    <t>Objekts</t>
  </si>
  <si>
    <t>Summa bez PVN</t>
  </si>
  <si>
    <t>Pašvaldības līdzfinansējuma daļa (30%) no summas</t>
  </si>
  <si>
    <t xml:space="preserve">Pamatojuma aprēķins pieprasījuma sagatavošanai finansējuma saņemšanai no valsts budžeta programmas “Līdzekļi neparedzētiem gadījumiem” 2023. gada augusta mēneša lietavu izskalojumu radīto zaudējumu novēršanai </t>
  </si>
  <si>
    <t xml:space="preserve"> Cēsu novada centrālās administrācijas Īpašumu apsaimniekošanas pārvalde</t>
  </si>
  <si>
    <t>Dzīvnieku patversme</t>
  </si>
  <si>
    <t>Krasta ielā 1, Cēsīs</t>
  </si>
  <si>
    <t>kopā</t>
  </si>
  <si>
    <t>Pamotojoši dokumenti</t>
  </si>
  <si>
    <t>Pils parks</t>
  </si>
  <si>
    <t xml:space="preserve">Rēķins Nr. RB23-603; PNA23-258 1.aile </t>
  </si>
  <si>
    <t xml:space="preserve">Rēķins Nr. RB23-603; PNA23-258 6.aile </t>
  </si>
  <si>
    <t>Cēsu pils kāpņu remonts un gūlijas izbūve</t>
  </si>
  <si>
    <t>Cēsu pils parks Palasta ielā 24, Cēsīs</t>
  </si>
  <si>
    <t>2023. gada 9.oktobra Tāme Nr.1</t>
  </si>
  <si>
    <t xml:space="preserve">VARAM pieprasījuma summa </t>
  </si>
  <si>
    <t>SIA "Rok un Būvē" piedāvājums Nr.T23-25 un T23-29</t>
  </si>
  <si>
    <t>SIA "Rok un Būvē" rēķins RB23-603</t>
  </si>
  <si>
    <t>SIA "Imberteh" rēķins Nr.3009-23</t>
  </si>
  <si>
    <t>SIA "Rok un Būvē" rēķins RB23-603 - pozīcija "Pirtsupītes gājēju taciņa"</t>
  </si>
  <si>
    <t>pamatlīdzekļu uzskaites kartīte Nr./P1408</t>
  </si>
  <si>
    <t>09.08.2023. fakta konstatācijas akts Nr.1 ar fotofiksāciju. Piedalījās būvinženieris.
31.08.2023. fakta konstatācijas akts Nr.2 ar fotofiksāciju. Piedalījās būvinženieris.
Objekts tika apsekots divas reizes  - pec izskalojuma, un kad tika konstatēts, ka bojājums sniedzas tālāk, nekā esošais izskalojums.</t>
  </si>
  <si>
    <t>10.10.2023. tāme Nr.1 forma 2 SIA "ROK un BŪVĒ" akts Nr.1 par izpildītajiem darbiem pēc līguma Nr.125/2023/6.4-1 (summa 25797,82 euro bez PVN),
09.10.2023. objekta
gala nodošanas - pieņemšanas akts,
09.10.2023.rēķins Nr.
RB23-653 (summa 31215,36 euro ar PVN), 20.10.2023. maksājuma uzdevums Nr.31561, 06.11.2023 maksājuma uzdevums Nr.33472 par PVN apmaksu (5417,54 euro)</t>
  </si>
  <si>
    <t>Cēsu novada domes 14.09.2023. lēmums Nr.497, 12.10.2023. lēmums Nr.536</t>
  </si>
  <si>
    <r>
      <rPr>
        <b/>
        <u/>
        <sz val="10"/>
        <color theme="1"/>
        <rFont val="Times New Roman"/>
        <family val="1"/>
        <charset val="186"/>
      </rPr>
      <t>Saņemta LVĢMC 26.10.2023. izziņa Nr. 4-6/1554 par meteoroloģiskās informācijas sniegšanu.</t>
    </r>
    <r>
      <rPr>
        <sz val="10"/>
        <color theme="1"/>
        <rFont val="Times New Roman"/>
        <family val="1"/>
        <charset val="186"/>
      </rPr>
      <t xml:space="preserve">
Sniedz sekojošu informāciju par diennakts kopējo nokrišņu daudzumu, dekādes un mēneša kopējā nokrišņu daudzuma normas un diennakts kopējā nokrišņu daudzuma salīdzinājumu ar dekādes mēneša normām 2023. gada 18. un 19. augustā Cēsu novadā no novērojumu stacijas Priekuļi.
2023. gada 18. augustā diennakts kopējais nokrišņu daudzums bija 49 mm (dekādes kopējā nokrišņu daudzuma norma ir 29,1 mm), tādējādi diennakts nokrišņu daudzuma attiecība no dekādes normas - 168%. Savukārt diennakts nokrišņu daudzuma attiecība no mēneša normas bija 58% (mēneša kopējā nokrišņu daudzuma norma - 84,6 mm).
2023. gada 19. augustā diennakts kopējais nokrišņu daudzums bija 53,3 mm, diennakts nokrišņu daudzuma attiecība no dekādes normas - 183%. Savukārt diennakts nokrišņu daudzuma attiecība no mēneša normas bija 63%.</t>
    </r>
  </si>
  <si>
    <r>
      <t>28.08.2023. darbu pieņemšanas - nodošanas akts (</t>
    </r>
    <r>
      <rPr>
        <b/>
        <sz val="10"/>
        <color theme="1"/>
        <rFont val="Times New Roman"/>
        <family val="1"/>
        <charset val="186"/>
      </rPr>
      <t>2098,93 euro</t>
    </r>
    <r>
      <rPr>
        <sz val="10"/>
        <color theme="1"/>
        <rFont val="Times New Roman"/>
        <family val="1"/>
        <charset val="186"/>
      </rPr>
      <t xml:space="preserve"> bez PVN)
08.09.2023. darbu pieņemšanas - nodošanas akts (</t>
    </r>
    <r>
      <rPr>
        <b/>
        <sz val="10"/>
        <color theme="1"/>
        <rFont val="Times New Roman"/>
        <family val="1"/>
        <charset val="186"/>
      </rPr>
      <t>161,10 euro</t>
    </r>
    <r>
      <rPr>
        <sz val="10"/>
        <color theme="1"/>
        <rFont val="Times New Roman"/>
        <family val="1"/>
        <charset val="186"/>
      </rPr>
      <t xml:space="preserve"> bez PVN) - skaidro, ka dambja labošana ir dīķa pārplūdes caurtekas izskalojums, balsta uzbērumā, kas redzams arī foto fiksācijās.
22.09.2023. darbu pieņemšanas nodošanas akts Nr.PNA23-258 (12289,12 euro bez PVN),
22.09.2023. rēķins Nr.RB23-603 (14869,84 euro), 09.10.2023. maksājuma uzdevums Nr.29959
Par objektiem:
- Pils parks,
-Avotu ielejas parks,
- Bērzaines kapi,
- Pirtsupītes gājēju ceļš (Viestura iela),
- Skeitparks,
- Cēsu pils kāpņu remonts pie muzeja ieejas.
Papildus iesniegts:
- Bērzaineses kapiem 28.08.2023. darbu pieņemšanas - nodošanas akts (</t>
    </r>
    <r>
      <rPr>
        <b/>
        <sz val="10"/>
        <color theme="1"/>
        <rFont val="Times New Roman"/>
        <family val="1"/>
        <charset val="186"/>
      </rPr>
      <t>1920 euro</t>
    </r>
    <r>
      <rPr>
        <sz val="10"/>
        <color theme="1"/>
        <rFont val="Times New Roman"/>
        <family val="1"/>
        <charset val="186"/>
      </rPr>
      <t xml:space="preserve"> bez PVN),
- Skeitparks Valmieras ielā 1 08.09.2023. darbu pieņemšanas - nodošanas akts (</t>
    </r>
    <r>
      <rPr>
        <b/>
        <sz val="10"/>
        <color theme="1"/>
        <rFont val="Times New Roman"/>
        <family val="1"/>
        <charset val="186"/>
      </rPr>
      <t>250 euro</t>
    </r>
    <r>
      <rPr>
        <sz val="10"/>
        <color theme="1"/>
        <rFont val="Times New Roman"/>
        <family val="1"/>
        <charset val="186"/>
      </rPr>
      <t>, bez PVN),
- Viestura ielas taciņai 08.09.2023. darbu pieņemšanas - nodošanas akts (</t>
    </r>
    <r>
      <rPr>
        <b/>
        <sz val="10"/>
        <color theme="1"/>
        <rFont val="Times New Roman"/>
        <family val="1"/>
        <charset val="186"/>
      </rPr>
      <t>794 euro</t>
    </r>
    <r>
      <rPr>
        <sz val="10"/>
        <color theme="1"/>
        <rFont val="Times New Roman"/>
        <family val="1"/>
        <charset val="186"/>
      </rPr>
      <t xml:space="preserve"> bez PVN)</t>
    </r>
  </si>
  <si>
    <r>
      <t>28.08.2023. tāme Nr.1 (sagatavoja sertificēts speciālists, sert.nr.4-05379) kopējā summa - 18869,14 euro bez PVN),
25.09.2023. rēķins Nr.3009-23 (18869,14 euro bez PVN), 09.10.2023. maksājuma uzdevums Nr.29958
Par objektiem:
-</t>
    </r>
    <r>
      <rPr>
        <b/>
        <sz val="10"/>
        <color theme="1"/>
        <rFont val="Times New Roman"/>
        <family val="1"/>
        <charset val="186"/>
      </rPr>
      <t xml:space="preserve"> Krasta iela 1,</t>
    </r>
    <r>
      <rPr>
        <sz val="10"/>
        <color theme="1"/>
        <rFont val="Times New Roman"/>
        <family val="1"/>
        <charset val="186"/>
      </rPr>
      <t xml:space="preserve">
- </t>
    </r>
    <r>
      <rPr>
        <b/>
        <sz val="10"/>
        <color theme="1"/>
        <rFont val="Times New Roman"/>
        <family val="1"/>
        <charset val="186"/>
      </rPr>
      <t>Gravas iela,</t>
    </r>
    <r>
      <rPr>
        <sz val="10"/>
        <color theme="1"/>
        <rFont val="Times New Roman"/>
        <family val="1"/>
        <charset val="186"/>
      </rPr>
      <t xml:space="preserve">
-</t>
    </r>
    <r>
      <rPr>
        <b/>
        <sz val="10"/>
        <color theme="1"/>
        <rFont val="Times New Roman"/>
        <family val="1"/>
        <charset val="186"/>
      </rPr>
      <t xml:space="preserve"> Birzes iela,</t>
    </r>
    <r>
      <rPr>
        <sz val="10"/>
        <color theme="1"/>
        <rFont val="Times New Roman"/>
        <family val="1"/>
        <charset val="186"/>
      </rPr>
      <t xml:space="preserve">
- </t>
    </r>
    <r>
      <rPr>
        <b/>
        <sz val="10"/>
        <color theme="1"/>
        <rFont val="Times New Roman"/>
        <family val="1"/>
        <charset val="186"/>
      </rPr>
      <t>Gaujas iela 17,</t>
    </r>
    <r>
      <rPr>
        <sz val="10"/>
        <color theme="1"/>
        <rFont val="Times New Roman"/>
        <family val="1"/>
        <charset val="186"/>
      </rPr>
      <t xml:space="preserve">
</t>
    </r>
    <r>
      <rPr>
        <b/>
        <sz val="10"/>
        <color theme="1"/>
        <rFont val="Times New Roman"/>
        <family val="1"/>
        <charset val="186"/>
      </rPr>
      <t>- Kovārņu iela,</t>
    </r>
    <r>
      <rPr>
        <sz val="10"/>
        <color theme="1"/>
        <rFont val="Times New Roman"/>
        <family val="1"/>
        <charset val="186"/>
      </rPr>
      <t xml:space="preserve">
</t>
    </r>
    <r>
      <rPr>
        <b/>
        <sz val="10"/>
        <color theme="1"/>
        <rFont val="Times New Roman"/>
        <family val="1"/>
        <charset val="186"/>
      </rPr>
      <t>- Gaujaslīču iela</t>
    </r>
    <r>
      <rPr>
        <sz val="10"/>
        <color theme="1"/>
        <rFont val="Times New Roman"/>
        <family val="1"/>
        <charset val="186"/>
      </rPr>
      <t xml:space="preserve">
Papildus iesniegts:
- Krasta ielas 1 darbu nodošanas - pieņemšanas akts Nr.PNA/1-23 (</t>
    </r>
    <r>
      <rPr>
        <b/>
        <sz val="10"/>
        <color theme="1"/>
        <rFont val="Times New Roman"/>
        <family val="1"/>
        <charset val="186"/>
      </rPr>
      <t>150 euro</t>
    </r>
    <r>
      <rPr>
        <sz val="10"/>
        <color theme="1"/>
        <rFont val="Times New Roman"/>
        <family val="1"/>
        <charset val="186"/>
      </rPr>
      <t xml:space="preserve"> bez PVN),
-  Gravas ielas darbu nodošanas - pieņemšanas akts Nr.PNA/1-23 (</t>
    </r>
    <r>
      <rPr>
        <b/>
        <sz val="10"/>
        <color theme="1"/>
        <rFont val="Times New Roman"/>
        <family val="1"/>
        <charset val="186"/>
      </rPr>
      <t>134,71 euro</t>
    </r>
    <r>
      <rPr>
        <sz val="10"/>
        <color theme="1"/>
        <rFont val="Times New Roman"/>
        <family val="1"/>
        <charset val="186"/>
      </rPr>
      <t xml:space="preserve"> bez PVN),
- Birzes ielas darbu pieņemšanas - nodošanas akts Nr.PNA/1-23 (</t>
    </r>
    <r>
      <rPr>
        <b/>
        <sz val="10"/>
        <color theme="1"/>
        <rFont val="Times New Roman"/>
        <family val="1"/>
        <charset val="186"/>
      </rPr>
      <t>1517,36 euro</t>
    </r>
    <r>
      <rPr>
        <sz val="10"/>
        <color theme="1"/>
        <rFont val="Times New Roman"/>
        <family val="1"/>
        <charset val="186"/>
      </rPr>
      <t xml:space="preserve"> bez PVN),
- Gaujas ielas 17 darbu nodošanas - pieņemšanas akts Nr.PNA/1-23 (</t>
    </r>
    <r>
      <rPr>
        <b/>
        <sz val="10"/>
        <color theme="1"/>
        <rFont val="Times New Roman"/>
        <family val="1"/>
        <charset val="186"/>
      </rPr>
      <t>2946,45 euro</t>
    </r>
    <r>
      <rPr>
        <sz val="10"/>
        <color theme="1"/>
        <rFont val="Times New Roman"/>
        <family val="1"/>
        <charset val="186"/>
      </rPr>
      <t xml:space="preserve"> bez PVN),
- Kovārņu ielas darbu nodošanas - pieņemšanas akts Nr.PNA/1-23 (</t>
    </r>
    <r>
      <rPr>
        <b/>
        <sz val="10"/>
        <color theme="1"/>
        <rFont val="Times New Roman"/>
        <family val="1"/>
        <charset val="186"/>
      </rPr>
      <t>5300,79</t>
    </r>
    <r>
      <rPr>
        <sz val="10"/>
        <color theme="1"/>
        <rFont val="Times New Roman"/>
        <family val="1"/>
        <charset val="186"/>
      </rPr>
      <t xml:space="preserve"> euro bez PVN),
- Gaujaslīču ielas darbu pieņemšanas - nodošanas akts Nr.PNA/1-23 (</t>
    </r>
    <r>
      <rPr>
        <b/>
        <sz val="10"/>
        <color theme="1"/>
        <rFont val="Times New Roman"/>
        <family val="1"/>
        <charset val="186"/>
      </rPr>
      <t>8819,83 euro</t>
    </r>
    <r>
      <rPr>
        <sz val="10"/>
        <color theme="1"/>
        <rFont val="Times New Roman"/>
        <family val="1"/>
        <charset val="186"/>
      </rPr>
      <t xml:space="preserve"> bez PVN),
Iesniegts 06.11.2023. MU Nr.33471 par PVN apmaksu </t>
    </r>
    <r>
      <rPr>
        <b/>
        <sz val="10"/>
        <color theme="1"/>
        <rFont val="Times New Roman"/>
        <family val="1"/>
        <charset val="186"/>
      </rPr>
      <t>(3962,52 euro</t>
    </r>
    <r>
      <rPr>
        <sz val="10"/>
        <color theme="1"/>
        <rFont val="Times New Roman"/>
        <family val="1"/>
        <charset val="186"/>
      </rPr>
      <t>)</t>
    </r>
  </si>
  <si>
    <t xml:space="preserve">Kovārņu iela (posmā no īpašuma Kovārņu ielā 12 līdz 20), Cēsis </t>
  </si>
  <si>
    <t>Bojāts parka segums, nogāzes, zāliens un apstādījumi. Bojājumi segumam konstatēti pie mūra gar viduslaiku pili, pie Riekstukalna, dīķu tualetes, starp bruģēto laukumu un Lenču ielu 11, pie tiltiņa uz salu, pie piestātnes, gar Palasta ielu, u.c. Nogāze pie tualetes - izskaloti stikli, lielie nogāzes stiprinājumi. Zālienā un apstādījumos saskalotas smiltis, akmeņi, aizskalota auglīgā augsne. Dīķis pieskalots ar smiltīm, dīķi smilšu sanesumi.</t>
  </si>
  <si>
    <r>
      <t xml:space="preserve">28.08.2023. darbu pieņemšanas - nodošanas akts (3294,59 euro bez PVN),
08.09.2023. darbu pieņemšanas - nodošanas akts (1170,50 euro bez PVN),
22.09.2023. darbu pieņemšanas nodošanas akts Nr.PNA23-258 (12289,12 euro bez PVN),
22.09.2023. rēķins Nr.RB23-603 (14869,84 euro)
Par objektiem:
- </t>
    </r>
    <r>
      <rPr>
        <b/>
        <sz val="10"/>
        <color theme="1"/>
        <rFont val="Times New Roman"/>
        <family val="1"/>
        <charset val="186"/>
      </rPr>
      <t>Pils parks (4465,09 euro bez PVN),</t>
    </r>
    <r>
      <rPr>
        <sz val="10"/>
        <color theme="1"/>
        <rFont val="Times New Roman"/>
        <family val="1"/>
        <charset val="186"/>
      </rPr>
      <t xml:space="preserve">
-Avotu ielejas parks,
- Bērzaines kapi,
- Pirtsupītes gājēju ceļš,
- Skeitparks,
-</t>
    </r>
    <r>
      <rPr>
        <b/>
        <sz val="10"/>
        <color theme="1"/>
        <rFont val="Times New Roman"/>
        <family val="1"/>
        <charset val="186"/>
      </rPr>
      <t xml:space="preserve"> Cēsu pils kāpņu remonts pie muzeja ieejas (1900 euro + 300 euro + 400 euro bez PVN).</t>
    </r>
  </si>
  <si>
    <r>
      <t>09.10.2023. lokālā tāme Nr.1 (sagatavoja būvinženieris) -</t>
    </r>
    <r>
      <rPr>
        <sz val="10"/>
        <color rgb="FFFF0000"/>
        <rFont val="Times New Roman"/>
        <family val="1"/>
        <charset val="186"/>
      </rPr>
      <t xml:space="preserve"> iekļauta pozīcija suņu būdas 5 gab. un krāsa tām
Ja izņem izmaksas par suņu būdām un krāsu tām, summa 2418,29 euro bez PVN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</si>
</sst>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9" x14ac:knownFonts="1">
    <font>
      <sz val="11"/>
      <color theme="1"/>
      <name val="Calibri"/>
      <family val="2"/>
      <charset val="186"/>
      <scheme val="minor"/>
    </font>
    <font>
      <b/>
      <sz val="10"/>
      <color theme="1"/>
      <name val="Times New Roman"/>
      <family val="1"/>
      <charset val="186"/>
    </font>
    <font>
      <sz val="10"/>
      <color theme="1"/>
      <name val="Times New Roman"/>
      <family val="1"/>
      <charset val="186"/>
    </font>
    <font>
      <sz val="8"/>
      <color theme="1"/>
      <name val="Times New Roman"/>
      <family val="1"/>
      <charset val="186"/>
    </font>
    <font>
      <sz val="10"/>
      <color rgb="FFFF0000"/>
      <name val="Times New Roman"/>
      <family val="1"/>
      <charset val="186"/>
    </font>
    <font>
      <sz val="10"/>
      <name val="Times New Roman"/>
      <family val="1"/>
      <charset val="186"/>
    </font>
    <font>
      <i/>
      <sz val="10"/>
      <color theme="1"/>
      <name val="Times New Roman"/>
      <family val="1"/>
      <charset val="186"/>
    </font>
    <font>
      <b/>
      <sz val="18"/>
      <name val="Times New Roman"/>
      <family val="1"/>
      <charset val="186"/>
    </font>
    <font>
      <b/>
      <sz val="18"/>
      <color theme="1"/>
      <name val="Times New Roman"/>
      <family val="1"/>
      <charset val="186"/>
    </font>
    <font>
      <sz val="10"/>
      <color theme="9" tint="-0.249977111117893"/>
      <name val="Times New Roman"/>
      <family val="1"/>
      <charset val="186"/>
    </font>
    <font>
      <b/>
      <sz val="11"/>
      <color theme="1"/>
      <name val="Calibri"/>
      <family val="2"/>
      <charset val="186"/>
      <scheme val="minor"/>
    </font>
    <font>
      <b/>
      <sz val="11"/>
      <color rgb="FF000000"/>
      <name val="Calibri"/>
      <family val="2"/>
      <charset val="186"/>
    </font>
    <font>
      <sz val="11"/>
      <color rgb="FF000000"/>
      <name val="Calibri"/>
      <family val="2"/>
      <charset val="186"/>
    </font>
    <font>
      <i/>
      <sz val="11"/>
      <color rgb="FF000000"/>
      <name val="Calibri"/>
      <family val="2"/>
      <charset val="186"/>
    </font>
    <font>
      <b/>
      <i/>
      <sz val="11"/>
      <color rgb="FF000000"/>
      <name val="Calibri"/>
      <family val="2"/>
      <charset val="186"/>
    </font>
    <font>
      <sz val="11"/>
      <color rgb="FF000000"/>
      <name val="Calibri"/>
      <family val="2"/>
      <charset val="186"/>
      <scheme val="minor"/>
    </font>
    <font>
      <b/>
      <sz val="11"/>
      <color rgb="FF000000"/>
      <name val="Calibri"/>
      <family val="2"/>
      <charset val="186"/>
      <scheme val="minor"/>
    </font>
    <font>
      <sz val="8"/>
      <name val="Calibri"/>
      <family val="2"/>
      <charset val="186"/>
      <scheme val="minor"/>
    </font>
    <font>
      <b/>
      <u/>
      <sz val="10"/>
      <color theme="1"/>
      <name val="Times New Roman"/>
      <family val="1"/>
      <charset val="186"/>
    </font>
  </fonts>
  <fills count="3">
    <fill>
      <patternFill patternType="none"/>
    </fill>
    <fill>
      <patternFill patternType="gray125"/>
    </fill>
    <fill>
      <patternFill patternType="solid">
        <fgColor theme="9" tint="0.59999389629810485"/>
        <bgColor indexed="64"/>
      </patternFill>
    </fill>
  </fills>
  <borders count="37">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indexed="64"/>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diagonal/>
    </border>
    <border>
      <left/>
      <right/>
      <top/>
      <bottom style="medium">
        <color indexed="64"/>
      </bottom>
      <diagonal/>
    </border>
    <border>
      <left style="medium">
        <color indexed="64"/>
      </left>
      <right/>
      <top/>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auto="1"/>
      </left>
      <right style="medium">
        <color indexed="64"/>
      </right>
      <top/>
      <bottom/>
      <diagonal/>
    </border>
  </borders>
  <cellStyleXfs count="1">
    <xf numFmtId="0" fontId="0" fillId="0" borderId="0"/>
  </cellStyleXfs>
  <cellXfs count="107">
    <xf numFmtId="0" fontId="0" fillId="0" borderId="0" xfId="0"/>
    <xf numFmtId="0" fontId="2" fillId="0" borderId="0" xfId="0" applyFont="1"/>
    <xf numFmtId="0" fontId="2" fillId="0" borderId="5" xfId="0" applyFont="1" applyBorder="1" applyAlignment="1">
      <alignment horizontal="center" vertical="center" wrapText="1"/>
    </xf>
    <xf numFmtId="4" fontId="2" fillId="0" borderId="5" xfId="0" applyNumberFormat="1" applyFont="1" applyBorder="1" applyAlignment="1">
      <alignment horizontal="right" vertical="center" wrapText="1"/>
    </xf>
    <xf numFmtId="4" fontId="2" fillId="0" borderId="5" xfId="0" applyNumberFormat="1" applyFont="1" applyBorder="1" applyAlignment="1">
      <alignment horizontal="right" vertical="center"/>
    </xf>
    <xf numFmtId="4" fontId="2" fillId="0" borderId="5" xfId="0" applyNumberFormat="1" applyFont="1" applyBorder="1" applyAlignment="1">
      <alignment horizontal="center" vertical="center"/>
    </xf>
    <xf numFmtId="49" fontId="2" fillId="0" borderId="5" xfId="0" applyNumberFormat="1" applyFont="1" applyBorder="1" applyAlignment="1">
      <alignment horizontal="center" vertical="center" wrapText="1"/>
    </xf>
    <xf numFmtId="0" fontId="4" fillId="0" borderId="5" xfId="0" applyFont="1" applyBorder="1" applyAlignment="1">
      <alignment vertical="top" wrapText="1"/>
    </xf>
    <xf numFmtId="0" fontId="6" fillId="0" borderId="5" xfId="0" applyFont="1" applyBorder="1" applyAlignment="1">
      <alignment vertical="top" wrapText="1"/>
    </xf>
    <xf numFmtId="0" fontId="1" fillId="0" borderId="5" xfId="0" applyFont="1" applyBorder="1" applyAlignment="1">
      <alignment horizontal="right" vertical="center" wrapText="1"/>
    </xf>
    <xf numFmtId="4" fontId="1" fillId="0" borderId="5" xfId="0" applyNumberFormat="1" applyFont="1" applyBorder="1" applyAlignment="1">
      <alignment horizontal="right" vertical="center" wrapText="1"/>
    </xf>
    <xf numFmtId="4" fontId="2" fillId="0" borderId="0" xfId="0" applyNumberFormat="1" applyFont="1"/>
    <xf numFmtId="4" fontId="5" fillId="2" borderId="5" xfId="0" applyNumberFormat="1" applyFont="1" applyFill="1" applyBorder="1" applyAlignment="1">
      <alignment horizontal="right" vertical="center"/>
    </xf>
    <xf numFmtId="4" fontId="7" fillId="2" borderId="5" xfId="0" applyNumberFormat="1" applyFont="1" applyFill="1" applyBorder="1" applyAlignment="1">
      <alignment horizontal="right" vertical="center" wrapText="1"/>
    </xf>
    <xf numFmtId="0" fontId="2" fillId="0" borderId="5" xfId="0" applyFont="1" applyBorder="1" applyAlignment="1">
      <alignment horizontal="left" vertical="center" wrapText="1"/>
    </xf>
    <xf numFmtId="164" fontId="5" fillId="0" borderId="5" xfId="0" applyNumberFormat="1" applyFont="1" applyBorder="1" applyAlignment="1">
      <alignment horizontal="left" vertical="center" wrapText="1"/>
    </xf>
    <xf numFmtId="49" fontId="5" fillId="0" borderId="5" xfId="0" applyNumberFormat="1" applyFont="1" applyBorder="1" applyAlignment="1">
      <alignment horizontal="center" vertical="center" wrapText="1"/>
    </xf>
    <xf numFmtId="0" fontId="8" fillId="0" borderId="0" xfId="0" applyFont="1"/>
    <xf numFmtId="0" fontId="9" fillId="0" borderId="5" xfId="0" applyFont="1" applyBorder="1" applyAlignment="1">
      <alignment vertical="top" wrapText="1"/>
    </xf>
    <xf numFmtId="0" fontId="0" fillId="0" borderId="9" xfId="0" applyBorder="1" applyAlignment="1">
      <alignment vertical="center" wrapText="1"/>
    </xf>
    <xf numFmtId="0" fontId="12" fillId="0" borderId="5" xfId="0" applyFont="1" applyBorder="1" applyAlignment="1">
      <alignment horizontal="center" vertical="center"/>
    </xf>
    <xf numFmtId="0" fontId="13" fillId="0" borderId="5" xfId="0" applyFont="1" applyBorder="1" applyAlignment="1">
      <alignment horizontal="right" vertical="center"/>
    </xf>
    <xf numFmtId="0" fontId="12" fillId="0" borderId="5" xfId="0" applyFont="1" applyBorder="1" applyAlignment="1">
      <alignment horizontal="right" vertical="center"/>
    </xf>
    <xf numFmtId="0" fontId="11" fillId="0" borderId="5" xfId="0" applyFont="1" applyBorder="1" applyAlignment="1">
      <alignment horizontal="center" vertical="center"/>
    </xf>
    <xf numFmtId="0" fontId="12" fillId="0" borderId="14" xfId="0" applyFont="1" applyBorder="1" applyAlignment="1">
      <alignment vertical="center" wrapText="1"/>
    </xf>
    <xf numFmtId="0" fontId="0" fillId="0" borderId="15" xfId="0" applyBorder="1"/>
    <xf numFmtId="0" fontId="13" fillId="0" borderId="14" xfId="0" applyFont="1" applyBorder="1" applyAlignment="1">
      <alignment horizontal="right" vertical="center" wrapText="1"/>
    </xf>
    <xf numFmtId="0" fontId="13" fillId="0" borderId="14" xfId="0" applyFont="1" applyBorder="1" applyAlignment="1">
      <alignment horizontal="right" vertical="center"/>
    </xf>
    <xf numFmtId="0" fontId="14" fillId="0" borderId="14"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horizontal="right" vertical="center"/>
    </xf>
    <xf numFmtId="0" fontId="0" fillId="0" borderId="18" xfId="0" applyBorder="1"/>
    <xf numFmtId="0" fontId="12" fillId="0" borderId="19" xfId="0" applyFont="1" applyBorder="1" applyAlignment="1">
      <alignment vertical="center" wrapText="1"/>
    </xf>
    <xf numFmtId="0" fontId="12" fillId="0" borderId="4" xfId="0" applyFont="1" applyBorder="1" applyAlignment="1">
      <alignment horizontal="center" vertical="center"/>
    </xf>
    <xf numFmtId="0" fontId="11" fillId="0" borderId="21" xfId="0" applyFont="1" applyBorder="1" applyAlignment="1">
      <alignment vertical="center"/>
    </xf>
    <xf numFmtId="0" fontId="11" fillId="0" borderId="22" xfId="0" applyFont="1" applyBorder="1" applyAlignment="1">
      <alignment vertical="center" wrapText="1"/>
    </xf>
    <xf numFmtId="0" fontId="10" fillId="0" borderId="23" xfId="0" applyFont="1" applyBorder="1"/>
    <xf numFmtId="0" fontId="15" fillId="0" borderId="28" xfId="0" applyFont="1" applyBorder="1" applyAlignment="1">
      <alignment vertical="center" wrapText="1"/>
    </xf>
    <xf numFmtId="0" fontId="15" fillId="0" borderId="10" xfId="0" applyFont="1" applyBorder="1" applyAlignment="1">
      <alignment vertical="center" wrapText="1"/>
    </xf>
    <xf numFmtId="0" fontId="0" fillId="0" borderId="10" xfId="0" applyBorder="1" applyAlignment="1">
      <alignment vertical="center" wrapText="1"/>
    </xf>
    <xf numFmtId="0" fontId="0" fillId="0" borderId="10" xfId="0" applyBorder="1" applyAlignment="1">
      <alignment wrapText="1"/>
    </xf>
    <xf numFmtId="0" fontId="15" fillId="0" borderId="12" xfId="0" applyFont="1" applyBorder="1" applyAlignment="1">
      <alignment vertical="center" wrapText="1"/>
    </xf>
    <xf numFmtId="0" fontId="0" fillId="0" borderId="30" xfId="0" applyBorder="1" applyAlignment="1">
      <alignment horizontal="right" vertical="center" wrapText="1"/>
    </xf>
    <xf numFmtId="0" fontId="0" fillId="0" borderId="7" xfId="0" applyBorder="1"/>
    <xf numFmtId="0" fontId="15" fillId="0" borderId="29" xfId="0" applyFont="1" applyBorder="1" applyAlignment="1">
      <alignment vertical="center" wrapText="1"/>
    </xf>
    <xf numFmtId="0" fontId="0" fillId="0" borderId="12" xfId="0" applyBorder="1"/>
    <xf numFmtId="0" fontId="15" fillId="0" borderId="33" xfId="0" applyFont="1" applyBorder="1" applyAlignment="1">
      <alignment vertical="center" wrapText="1"/>
    </xf>
    <xf numFmtId="0" fontId="15" fillId="0" borderId="34" xfId="0" applyFont="1" applyBorder="1" applyAlignment="1">
      <alignment vertical="center" wrapText="1"/>
    </xf>
    <xf numFmtId="0" fontId="0" fillId="0" borderId="33" xfId="0" applyBorder="1" applyAlignment="1">
      <alignment wrapText="1"/>
    </xf>
    <xf numFmtId="0" fontId="15" fillId="0" borderId="13" xfId="0" applyFont="1" applyBorder="1" applyAlignment="1">
      <alignment vertical="center" wrapText="1"/>
    </xf>
    <xf numFmtId="0" fontId="15" fillId="0" borderId="32" xfId="0" applyFont="1" applyBorder="1" applyAlignment="1">
      <alignment vertical="center" wrapText="1"/>
    </xf>
    <xf numFmtId="0" fontId="15" fillId="0" borderId="35" xfId="0" applyFont="1" applyBorder="1" applyAlignment="1">
      <alignment vertical="center" wrapText="1"/>
    </xf>
    <xf numFmtId="0" fontId="0" fillId="0" borderId="32" xfId="0" applyBorder="1" applyAlignment="1">
      <alignment wrapText="1"/>
    </xf>
    <xf numFmtId="0" fontId="15" fillId="0" borderId="33" xfId="0" applyFont="1" applyBorder="1" applyAlignment="1">
      <alignment horizontal="left" vertical="center" wrapText="1"/>
    </xf>
    <xf numFmtId="0" fontId="15" fillId="0" borderId="32" xfId="0" applyFont="1" applyBorder="1" applyAlignment="1">
      <alignment horizontal="left" vertical="center" wrapText="1"/>
    </xf>
    <xf numFmtId="0" fontId="15" fillId="0" borderId="33" xfId="0" applyFont="1" applyBorder="1" applyAlignment="1">
      <alignment horizontal="right" vertical="center" wrapText="1"/>
    </xf>
    <xf numFmtId="0" fontId="15" fillId="0" borderId="32" xfId="0" applyFont="1" applyBorder="1" applyAlignment="1">
      <alignment horizontal="right" vertical="center" wrapText="1"/>
    </xf>
    <xf numFmtId="1" fontId="15" fillId="0" borderId="12" xfId="0" applyNumberFormat="1" applyFont="1" applyBorder="1" applyAlignment="1">
      <alignment vertical="center" wrapText="1"/>
    </xf>
    <xf numFmtId="1" fontId="15" fillId="0" borderId="33" xfId="0" applyNumberFormat="1" applyFont="1" applyBorder="1" applyAlignment="1">
      <alignment vertical="center" wrapText="1"/>
    </xf>
    <xf numFmtId="1" fontId="15" fillId="0" borderId="32" xfId="0" applyNumberFormat="1" applyFont="1" applyBorder="1" applyAlignment="1">
      <alignment vertical="center" wrapText="1"/>
    </xf>
    <xf numFmtId="1" fontId="0" fillId="0" borderId="10" xfId="0" applyNumberFormat="1" applyBorder="1" applyAlignment="1">
      <alignment vertical="center" wrapText="1"/>
    </xf>
    <xf numFmtId="0" fontId="0" fillId="0" borderId="15" xfId="0" applyBorder="1" applyAlignment="1">
      <alignment wrapText="1"/>
    </xf>
    <xf numFmtId="0" fontId="0" fillId="0" borderId="15" xfId="0" applyBorder="1" applyAlignment="1">
      <alignment vertical="center" wrapText="1"/>
    </xf>
    <xf numFmtId="10" fontId="0" fillId="0" borderId="0" xfId="0" applyNumberFormat="1"/>
    <xf numFmtId="0" fontId="1" fillId="0" borderId="2" xfId="0" applyFont="1" applyBorder="1" applyAlignment="1">
      <alignment horizontal="center" vertical="center" wrapText="1"/>
    </xf>
    <xf numFmtId="0" fontId="0" fillId="0" borderId="3" xfId="0" applyBorder="1" applyAlignment="1">
      <alignment horizontal="center" vertical="center" wrapText="1"/>
    </xf>
    <xf numFmtId="0" fontId="1" fillId="0" borderId="1" xfId="0" applyFont="1" applyBorder="1" applyAlignment="1">
      <alignment horizontal="center" vertical="center" wrapText="1"/>
    </xf>
    <xf numFmtId="0" fontId="0" fillId="0" borderId="4" xfId="0"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 fontId="1" fillId="0" borderId="1" xfId="0" applyNumberFormat="1" applyFont="1" applyBorder="1" applyAlignment="1">
      <alignment horizontal="center" vertical="center" wrapText="1"/>
    </xf>
    <xf numFmtId="4" fontId="0" fillId="0" borderId="4" xfId="0" applyNumberFormat="1" applyBorder="1" applyAlignment="1">
      <alignment horizontal="center" vertical="center" wrapText="1"/>
    </xf>
    <xf numFmtId="4" fontId="1" fillId="2" borderId="1" xfId="0" applyNumberFormat="1" applyFont="1" applyFill="1" applyBorder="1" applyAlignment="1">
      <alignment horizontal="center" vertical="center" wrapText="1"/>
    </xf>
    <xf numFmtId="4" fontId="0" fillId="2" borderId="4" xfId="0" applyNumberFormat="1" applyFill="1" applyBorder="1" applyAlignment="1">
      <alignment horizontal="center" vertical="center" wrapText="1"/>
    </xf>
    <xf numFmtId="0" fontId="0" fillId="0" borderId="24" xfId="0" applyBorder="1" applyAlignment="1">
      <alignment horizontal="center" wrapText="1"/>
    </xf>
    <xf numFmtId="0" fontId="0" fillId="0" borderId="20" xfId="0" applyBorder="1" applyAlignment="1">
      <alignment horizontal="center" wrapText="1"/>
    </xf>
    <xf numFmtId="0" fontId="0" fillId="0" borderId="36" xfId="0" applyBorder="1" applyAlignment="1">
      <alignment horizontal="left" vertical="center" wrapText="1"/>
    </xf>
    <xf numFmtId="0" fontId="0" fillId="0" borderId="20" xfId="0" applyBorder="1" applyAlignment="1">
      <alignment horizontal="left" vertical="center" wrapText="1"/>
    </xf>
    <xf numFmtId="0" fontId="10" fillId="0" borderId="25"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8" xfId="0" applyFont="1" applyBorder="1" applyAlignment="1">
      <alignment horizontal="center" vertical="center" wrapText="1"/>
    </xf>
    <xf numFmtId="0" fontId="0" fillId="0" borderId="12" xfId="0" applyBorder="1" applyAlignment="1">
      <alignment horizontal="center" wrapText="1"/>
    </xf>
    <xf numFmtId="0" fontId="0" fillId="0" borderId="9" xfId="0" applyBorder="1" applyAlignment="1">
      <alignment horizontal="center" wrapText="1"/>
    </xf>
    <xf numFmtId="0" fontId="0" fillId="0" borderId="27" xfId="0" applyBorder="1" applyAlignment="1">
      <alignment horizontal="center" wrapText="1"/>
    </xf>
    <xf numFmtId="0" fontId="15" fillId="0" borderId="27" xfId="0" applyFont="1" applyBorder="1" applyAlignment="1">
      <alignment horizontal="right" vertical="center" wrapText="1"/>
    </xf>
    <xf numFmtId="0" fontId="15" fillId="0" borderId="9" xfId="0" applyFont="1" applyBorder="1" applyAlignment="1">
      <alignment horizontal="right" vertical="center" wrapText="1"/>
    </xf>
    <xf numFmtId="0" fontId="15" fillId="0" borderId="1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2" xfId="0" applyFont="1" applyBorder="1" applyAlignment="1">
      <alignment vertical="center" wrapText="1"/>
    </xf>
    <xf numFmtId="0" fontId="15" fillId="0" borderId="27" xfId="0" applyFont="1" applyBorder="1" applyAlignment="1">
      <alignment vertical="center" wrapText="1"/>
    </xf>
    <xf numFmtId="0" fontId="15" fillId="0" borderId="9" xfId="0" applyFont="1" applyBorder="1" applyAlignment="1">
      <alignment vertical="center" wrapText="1"/>
    </xf>
    <xf numFmtId="1" fontId="15" fillId="0" borderId="27" xfId="0" applyNumberFormat="1" applyFont="1" applyBorder="1" applyAlignment="1">
      <alignment horizontal="right" vertical="center" wrapText="1"/>
    </xf>
    <xf numFmtId="1" fontId="15" fillId="0" borderId="9" xfId="0" applyNumberFormat="1" applyFont="1" applyBorder="1" applyAlignment="1">
      <alignment horizontal="right" vertical="center" wrapText="1"/>
    </xf>
    <xf numFmtId="0" fontId="15" fillId="0" borderId="31" xfId="0" applyFont="1" applyBorder="1" applyAlignment="1">
      <alignment horizontal="right" vertical="center" wrapText="1"/>
    </xf>
    <xf numFmtId="0" fontId="15" fillId="0" borderId="11" xfId="0" applyFont="1" applyBorder="1" applyAlignment="1">
      <alignment horizontal="right" vertical="center" wrapText="1"/>
    </xf>
    <xf numFmtId="0" fontId="16" fillId="0" borderId="27" xfId="0" applyFont="1" applyBorder="1" applyAlignment="1">
      <alignment vertical="center" wrapText="1"/>
    </xf>
    <xf numFmtId="0" fontId="16" fillId="0" borderId="9" xfId="0" applyFont="1" applyBorder="1" applyAlignment="1">
      <alignment vertical="center" wrapText="1"/>
    </xf>
    <xf numFmtId="0" fontId="15" fillId="0" borderId="31" xfId="0" applyFont="1" applyBorder="1" applyAlignment="1">
      <alignment vertical="center" wrapText="1"/>
    </xf>
    <xf numFmtId="0" fontId="15" fillId="0" borderId="11" xfId="0" applyFont="1" applyBorder="1" applyAlignment="1">
      <alignment vertical="center" wrapText="1"/>
    </xf>
    <xf numFmtId="0" fontId="2" fillId="0" borderId="5" xfId="0" applyFont="1" applyBorder="1" applyAlignment="1">
      <alignment vertical="top" wrapText="1"/>
    </xf>
    <xf numFmtId="49" fontId="2" fillId="0" borderId="1" xfId="0" applyNumberFormat="1" applyFont="1" applyBorder="1" applyAlignment="1">
      <alignment horizontal="center" vertical="top" wrapText="1"/>
    </xf>
    <xf numFmtId="0" fontId="0" fillId="0" borderId="6" xfId="0" applyBorder="1" applyAlignment="1">
      <alignment horizontal="center" vertical="top" wrapText="1"/>
    </xf>
    <xf numFmtId="0" fontId="0" fillId="0" borderId="4" xfId="0" applyBorder="1" applyAlignment="1">
      <alignment horizontal="center" vertical="top" wrapText="1"/>
    </xf>
    <xf numFmtId="4" fontId="4" fillId="0" borderId="5" xfId="0" applyNumberFormat="1" applyFont="1" applyBorder="1" applyAlignment="1">
      <alignment horizontal="right" vertical="center" wrapText="1"/>
    </xf>
    <xf numFmtId="4" fontId="4" fillId="0" borderId="5" xfId="0" applyNumberFormat="1" applyFont="1" applyBorder="1" applyAlignment="1">
      <alignment horizontal="right" vertical="center"/>
    </xf>
    <xf numFmtId="4" fontId="4" fillId="2" borderId="5" xfId="0" applyNumberFormat="1" applyFont="1" applyFill="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19B38-931F-47F1-B803-56E504CEEFAC}">
  <dimension ref="A1:M18"/>
  <sheetViews>
    <sheetView tabSelected="1" zoomScaleNormal="100" workbookViewId="0">
      <selection activeCell="B3" sqref="B3:B4"/>
    </sheetView>
  </sheetViews>
  <sheetFormatPr defaultRowHeight="12.75" x14ac:dyDescent="0.2"/>
  <cols>
    <col min="1" max="1" width="4.42578125" style="1" customWidth="1"/>
    <col min="2" max="3" width="44" style="1" customWidth="1"/>
    <col min="4" max="6" width="18.85546875" style="11" customWidth="1"/>
    <col min="7" max="7" width="15.42578125" style="1" customWidth="1"/>
    <col min="8" max="8" width="15.140625" style="1" customWidth="1"/>
    <col min="9" max="9" width="48" style="1" customWidth="1"/>
    <col min="10" max="10" width="32" style="1" customWidth="1"/>
    <col min="11" max="12" width="15.140625" style="1" customWidth="1"/>
    <col min="13" max="13" width="63.28515625" style="1" customWidth="1"/>
    <col min="14" max="16384" width="9.140625" style="1"/>
  </cols>
  <sheetData>
    <row r="1" spans="1:13" ht="20.25" customHeight="1" x14ac:dyDescent="0.2"/>
    <row r="2" spans="1:13" ht="22.5" x14ac:dyDescent="0.3">
      <c r="A2" s="17" t="s">
        <v>0</v>
      </c>
    </row>
    <row r="3" spans="1:13" ht="26.25" customHeight="1" x14ac:dyDescent="0.2">
      <c r="A3" s="66" t="s">
        <v>1</v>
      </c>
      <c r="B3" s="66" t="s">
        <v>2</v>
      </c>
      <c r="C3" s="66" t="s">
        <v>3</v>
      </c>
      <c r="D3" s="71" t="s">
        <v>4</v>
      </c>
      <c r="E3" s="71" t="s">
        <v>5</v>
      </c>
      <c r="F3" s="73" t="s">
        <v>6</v>
      </c>
      <c r="G3" s="64" t="s">
        <v>7</v>
      </c>
      <c r="H3" s="65"/>
      <c r="I3" s="65"/>
      <c r="J3" s="65"/>
      <c r="K3" s="65"/>
      <c r="L3" s="65"/>
      <c r="M3" s="66" t="s">
        <v>8</v>
      </c>
    </row>
    <row r="4" spans="1:13" ht="110.25" x14ac:dyDescent="0.2">
      <c r="A4" s="67"/>
      <c r="B4" s="67"/>
      <c r="C4" s="67"/>
      <c r="D4" s="72"/>
      <c r="E4" s="72"/>
      <c r="F4" s="74"/>
      <c r="G4" s="2" t="s">
        <v>9</v>
      </c>
      <c r="H4" s="2" t="s">
        <v>10</v>
      </c>
      <c r="I4" s="2" t="s">
        <v>11</v>
      </c>
      <c r="J4" s="2" t="s">
        <v>12</v>
      </c>
      <c r="K4" s="2" t="s">
        <v>13</v>
      </c>
      <c r="L4" s="2" t="s">
        <v>14</v>
      </c>
      <c r="M4" s="67"/>
    </row>
    <row r="5" spans="1:13" ht="280.5" x14ac:dyDescent="0.2">
      <c r="A5" s="2">
        <v>1</v>
      </c>
      <c r="B5" s="14" t="s">
        <v>15</v>
      </c>
      <c r="C5" s="2" t="s">
        <v>16</v>
      </c>
      <c r="D5" s="3">
        <f>13998.22+17217.14</f>
        <v>31215.360000000001</v>
      </c>
      <c r="E5" s="4">
        <f>D5*30%</f>
        <v>9364.6080000000002</v>
      </c>
      <c r="F5" s="12">
        <f t="shared" ref="F5:F17" si="0">D5-E5</f>
        <v>21850.752</v>
      </c>
      <c r="G5" s="5" t="s">
        <v>17</v>
      </c>
      <c r="H5" s="16" t="s">
        <v>94</v>
      </c>
      <c r="I5" s="16" t="s">
        <v>95</v>
      </c>
      <c r="J5" s="6" t="s">
        <v>18</v>
      </c>
      <c r="K5" s="2" t="s">
        <v>96</v>
      </c>
      <c r="L5" s="2" t="s">
        <v>19</v>
      </c>
      <c r="M5" s="100" t="s">
        <v>97</v>
      </c>
    </row>
    <row r="6" spans="1:13" ht="63.75" x14ac:dyDescent="0.2">
      <c r="A6" s="2">
        <v>2</v>
      </c>
      <c r="B6" s="14" t="s">
        <v>20</v>
      </c>
      <c r="C6" s="2" t="s">
        <v>21</v>
      </c>
      <c r="D6" s="3">
        <f>2539.71+194.93</f>
        <v>2734.64</v>
      </c>
      <c r="E6" s="4">
        <f t="shared" ref="E6:E17" si="1">D6*30%</f>
        <v>820.39199999999994</v>
      </c>
      <c r="F6" s="12">
        <f t="shared" si="0"/>
        <v>1914.248</v>
      </c>
      <c r="G6" s="5" t="s">
        <v>17</v>
      </c>
      <c r="H6" s="6" t="s">
        <v>22</v>
      </c>
      <c r="I6" s="101" t="s">
        <v>98</v>
      </c>
      <c r="J6" s="6" t="s">
        <v>23</v>
      </c>
      <c r="K6" s="2" t="s">
        <v>96</v>
      </c>
      <c r="L6" s="2" t="s">
        <v>19</v>
      </c>
      <c r="M6" s="7"/>
    </row>
    <row r="7" spans="1:13" ht="63.75" x14ac:dyDescent="0.2">
      <c r="A7" s="2">
        <v>3</v>
      </c>
      <c r="B7" s="14" t="s">
        <v>24</v>
      </c>
      <c r="C7" s="2" t="s">
        <v>25</v>
      </c>
      <c r="D7" s="3">
        <v>2323.1999999999998</v>
      </c>
      <c r="E7" s="4">
        <f t="shared" si="1"/>
        <v>696.95999999999992</v>
      </c>
      <c r="F7" s="12">
        <f t="shared" si="0"/>
        <v>1626.2399999999998</v>
      </c>
      <c r="G7" s="5" t="s">
        <v>17</v>
      </c>
      <c r="H7" s="6" t="s">
        <v>22</v>
      </c>
      <c r="I7" s="102"/>
      <c r="J7" s="16" t="s">
        <v>93</v>
      </c>
      <c r="K7" s="2" t="s">
        <v>96</v>
      </c>
      <c r="L7" s="2" t="s">
        <v>19</v>
      </c>
      <c r="M7" s="18"/>
    </row>
    <row r="8" spans="1:13" ht="153" x14ac:dyDescent="0.2">
      <c r="A8" s="2">
        <v>5</v>
      </c>
      <c r="B8" s="14" t="s">
        <v>26</v>
      </c>
      <c r="C8" s="2" t="s">
        <v>27</v>
      </c>
      <c r="D8" s="3">
        <v>302.5</v>
      </c>
      <c r="E8" s="4">
        <f t="shared" si="1"/>
        <v>90.75</v>
      </c>
      <c r="F8" s="12">
        <f t="shared" si="0"/>
        <v>211.75</v>
      </c>
      <c r="G8" s="5" t="s">
        <v>17</v>
      </c>
      <c r="H8" s="6" t="s">
        <v>22</v>
      </c>
      <c r="I8" s="102"/>
      <c r="J8" s="6" t="s">
        <v>28</v>
      </c>
      <c r="K8" s="2" t="s">
        <v>96</v>
      </c>
      <c r="L8" s="2" t="s">
        <v>19</v>
      </c>
      <c r="M8" s="7"/>
    </row>
    <row r="9" spans="1:13" ht="63.75" x14ac:dyDescent="0.2">
      <c r="A9" s="2">
        <v>4</v>
      </c>
      <c r="B9" s="14" t="s">
        <v>29</v>
      </c>
      <c r="C9" s="2" t="s">
        <v>30</v>
      </c>
      <c r="D9" s="3">
        <v>960.74</v>
      </c>
      <c r="E9" s="4">
        <f>D9*30%</f>
        <v>288.22199999999998</v>
      </c>
      <c r="F9" s="12">
        <f>D9-E9</f>
        <v>672.51800000000003</v>
      </c>
      <c r="G9" s="5" t="s">
        <v>17</v>
      </c>
      <c r="H9" s="6" t="s">
        <v>22</v>
      </c>
      <c r="I9" s="103"/>
      <c r="J9" s="6" t="s">
        <v>31</v>
      </c>
      <c r="K9" s="2" t="s">
        <v>96</v>
      </c>
      <c r="L9" s="2" t="s">
        <v>19</v>
      </c>
      <c r="M9" s="7"/>
    </row>
    <row r="10" spans="1:13" ht="89.25" customHeight="1" x14ac:dyDescent="0.2">
      <c r="A10" s="2">
        <v>6</v>
      </c>
      <c r="B10" s="15" t="s">
        <v>32</v>
      </c>
      <c r="C10" s="2" t="s">
        <v>33</v>
      </c>
      <c r="D10" s="3">
        <v>181.5</v>
      </c>
      <c r="E10" s="4">
        <f t="shared" si="1"/>
        <v>54.449999999999996</v>
      </c>
      <c r="F10" s="12">
        <f t="shared" si="0"/>
        <v>127.05000000000001</v>
      </c>
      <c r="G10" s="5" t="s">
        <v>17</v>
      </c>
      <c r="H10" s="6" t="s">
        <v>34</v>
      </c>
      <c r="I10" s="68" t="s">
        <v>99</v>
      </c>
      <c r="J10" s="6" t="s">
        <v>35</v>
      </c>
      <c r="K10" s="2" t="s">
        <v>96</v>
      </c>
      <c r="L10" s="2" t="s">
        <v>19</v>
      </c>
      <c r="M10" s="18"/>
    </row>
    <row r="11" spans="1:13" ht="63.75" x14ac:dyDescent="0.2">
      <c r="A11" s="2">
        <v>7</v>
      </c>
      <c r="B11" s="14" t="s">
        <v>36</v>
      </c>
      <c r="C11" s="2" t="s">
        <v>37</v>
      </c>
      <c r="D11" s="3">
        <v>162.99</v>
      </c>
      <c r="E11" s="4">
        <f t="shared" si="1"/>
        <v>48.896999999999998</v>
      </c>
      <c r="F11" s="12">
        <f t="shared" si="0"/>
        <v>114.09300000000002</v>
      </c>
      <c r="G11" s="5" t="s">
        <v>17</v>
      </c>
      <c r="H11" s="6" t="s">
        <v>34</v>
      </c>
      <c r="I11" s="69"/>
      <c r="J11" s="16" t="s">
        <v>38</v>
      </c>
      <c r="K11" s="2" t="s">
        <v>96</v>
      </c>
      <c r="L11" s="2" t="s">
        <v>19</v>
      </c>
      <c r="M11" s="7"/>
    </row>
    <row r="12" spans="1:13" ht="63.75" x14ac:dyDescent="0.2">
      <c r="A12" s="2">
        <v>8</v>
      </c>
      <c r="B12" s="14" t="s">
        <v>39</v>
      </c>
      <c r="C12" s="2" t="s">
        <v>40</v>
      </c>
      <c r="D12" s="3">
        <v>1836.01</v>
      </c>
      <c r="E12" s="4">
        <f t="shared" si="1"/>
        <v>550.803</v>
      </c>
      <c r="F12" s="12">
        <f t="shared" si="0"/>
        <v>1285.2069999999999</v>
      </c>
      <c r="G12" s="5" t="s">
        <v>17</v>
      </c>
      <c r="H12" s="6" t="s">
        <v>34</v>
      </c>
      <c r="I12" s="69"/>
      <c r="J12" s="6" t="s">
        <v>41</v>
      </c>
      <c r="K12" s="2" t="s">
        <v>96</v>
      </c>
      <c r="L12" s="2" t="s">
        <v>19</v>
      </c>
      <c r="M12" s="7"/>
    </row>
    <row r="13" spans="1:13" ht="63.75" x14ac:dyDescent="0.2">
      <c r="A13" s="2">
        <v>9</v>
      </c>
      <c r="B13" s="14" t="s">
        <v>42</v>
      </c>
      <c r="C13" s="2" t="s">
        <v>43</v>
      </c>
      <c r="D13" s="3">
        <v>3565.2</v>
      </c>
      <c r="E13" s="4">
        <f t="shared" si="1"/>
        <v>1069.56</v>
      </c>
      <c r="F13" s="12">
        <f t="shared" si="0"/>
        <v>2495.64</v>
      </c>
      <c r="G13" s="5" t="s">
        <v>17</v>
      </c>
      <c r="H13" s="6" t="s">
        <v>34</v>
      </c>
      <c r="I13" s="69"/>
      <c r="J13" s="6" t="s">
        <v>44</v>
      </c>
      <c r="K13" s="2" t="s">
        <v>96</v>
      </c>
      <c r="L13" s="2" t="s">
        <v>19</v>
      </c>
      <c r="M13" s="7"/>
    </row>
    <row r="14" spans="1:13" ht="63.75" x14ac:dyDescent="0.2">
      <c r="A14" s="2">
        <v>10</v>
      </c>
      <c r="B14" s="14" t="s">
        <v>100</v>
      </c>
      <c r="C14" s="2" t="s">
        <v>40</v>
      </c>
      <c r="D14" s="3">
        <v>6413.96</v>
      </c>
      <c r="E14" s="4">
        <f t="shared" si="1"/>
        <v>1924.1879999999999</v>
      </c>
      <c r="F14" s="12">
        <f t="shared" si="0"/>
        <v>4489.7719999999999</v>
      </c>
      <c r="G14" s="5" t="s">
        <v>17</v>
      </c>
      <c r="H14" s="6" t="s">
        <v>22</v>
      </c>
      <c r="I14" s="69"/>
      <c r="J14" s="6" t="s">
        <v>45</v>
      </c>
      <c r="K14" s="2" t="s">
        <v>96</v>
      </c>
      <c r="L14" s="2" t="s">
        <v>19</v>
      </c>
      <c r="M14" s="7"/>
    </row>
    <row r="15" spans="1:13" ht="63.75" x14ac:dyDescent="0.2">
      <c r="A15" s="2">
        <v>11</v>
      </c>
      <c r="B15" s="14" t="s">
        <v>46</v>
      </c>
      <c r="C15" s="2" t="s">
        <v>40</v>
      </c>
      <c r="D15" s="3">
        <v>10671.99</v>
      </c>
      <c r="E15" s="4">
        <f t="shared" si="1"/>
        <v>3201.5969999999998</v>
      </c>
      <c r="F15" s="12">
        <f t="shared" si="0"/>
        <v>7470.393</v>
      </c>
      <c r="G15" s="5" t="s">
        <v>17</v>
      </c>
      <c r="H15" s="6" t="s">
        <v>34</v>
      </c>
      <c r="I15" s="70"/>
      <c r="J15" s="6" t="s">
        <v>47</v>
      </c>
      <c r="K15" s="2" t="s">
        <v>96</v>
      </c>
      <c r="L15" s="2" t="s">
        <v>19</v>
      </c>
      <c r="M15" s="8"/>
    </row>
    <row r="16" spans="1:13" ht="191.25" x14ac:dyDescent="0.2">
      <c r="A16" s="2">
        <v>12</v>
      </c>
      <c r="B16" s="14" t="s">
        <v>48</v>
      </c>
      <c r="C16" s="2" t="s">
        <v>101</v>
      </c>
      <c r="D16" s="3">
        <v>8548.76</v>
      </c>
      <c r="E16" s="4">
        <f t="shared" si="1"/>
        <v>2564.6280000000002</v>
      </c>
      <c r="F16" s="12">
        <f t="shared" si="0"/>
        <v>5984.1319999999996</v>
      </c>
      <c r="G16" s="5" t="s">
        <v>17</v>
      </c>
      <c r="H16" s="6" t="s">
        <v>22</v>
      </c>
      <c r="I16" s="6" t="s">
        <v>102</v>
      </c>
      <c r="J16" s="6" t="s">
        <v>49</v>
      </c>
      <c r="K16" s="2" t="s">
        <v>96</v>
      </c>
      <c r="L16" s="2" t="s">
        <v>19</v>
      </c>
      <c r="M16" s="18"/>
    </row>
    <row r="17" spans="1:13" ht="63.75" x14ac:dyDescent="0.2">
      <c r="A17" s="2">
        <v>13</v>
      </c>
      <c r="B17" s="14" t="s">
        <v>50</v>
      </c>
      <c r="C17" s="2" t="s">
        <v>51</v>
      </c>
      <c r="D17" s="104">
        <v>2926.13</v>
      </c>
      <c r="E17" s="105">
        <f t="shared" si="1"/>
        <v>877.83900000000006</v>
      </c>
      <c r="F17" s="106">
        <f t="shared" si="0"/>
        <v>2048.2910000000002</v>
      </c>
      <c r="G17" s="5" t="s">
        <v>17</v>
      </c>
      <c r="H17" s="6" t="s">
        <v>22</v>
      </c>
      <c r="I17" s="6" t="s">
        <v>103</v>
      </c>
      <c r="J17" s="6" t="s">
        <v>35</v>
      </c>
      <c r="K17" s="2" t="s">
        <v>96</v>
      </c>
      <c r="L17" s="2" t="s">
        <v>19</v>
      </c>
      <c r="M17" s="7"/>
    </row>
    <row r="18" spans="1:13" ht="22.5" x14ac:dyDescent="0.2">
      <c r="B18" s="9" t="s">
        <v>52</v>
      </c>
      <c r="C18" s="9"/>
      <c r="D18" s="10">
        <f>SUM(D5:D17)</f>
        <v>71842.98</v>
      </c>
      <c r="E18" s="10">
        <f>SUM(E5:E17)</f>
        <v>21552.894</v>
      </c>
      <c r="F18" s="13">
        <f>SUM(F5:F17)</f>
        <v>50290.085999999996</v>
      </c>
    </row>
  </sheetData>
  <mergeCells count="10">
    <mergeCell ref="A3:A4"/>
    <mergeCell ref="B3:B4"/>
    <mergeCell ref="C3:C4"/>
    <mergeCell ref="D3:D4"/>
    <mergeCell ref="E3:E4"/>
    <mergeCell ref="F3:F4"/>
    <mergeCell ref="G3:L3"/>
    <mergeCell ref="M3:M4"/>
    <mergeCell ref="I6:I9"/>
    <mergeCell ref="I10: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FCBA-91B4-4E3B-AE42-0B7B58F353A0}">
  <dimension ref="A1:D22"/>
  <sheetViews>
    <sheetView workbookViewId="0">
      <selection activeCell="B23" sqref="B23"/>
    </sheetView>
  </sheetViews>
  <sheetFormatPr defaultRowHeight="15" x14ac:dyDescent="0.25"/>
  <cols>
    <col min="1" max="1" width="45.7109375" customWidth="1"/>
    <col min="2" max="2" width="30.7109375" customWidth="1"/>
    <col min="3" max="3" width="34.85546875" customWidth="1"/>
    <col min="4" max="4" width="38.85546875" customWidth="1"/>
  </cols>
  <sheetData>
    <row r="1" spans="1:4" ht="90.75" thickBot="1" x14ac:dyDescent="0.3">
      <c r="A1" s="34" t="s">
        <v>53</v>
      </c>
      <c r="B1" s="35" t="s">
        <v>54</v>
      </c>
      <c r="C1" s="35" t="s">
        <v>55</v>
      </c>
      <c r="D1" s="36" t="s">
        <v>72</v>
      </c>
    </row>
    <row r="2" spans="1:4" x14ac:dyDescent="0.25">
      <c r="A2" s="32" t="s">
        <v>56</v>
      </c>
      <c r="B2" s="33">
        <v>25797.82</v>
      </c>
      <c r="C2" s="33">
        <v>7739.35</v>
      </c>
      <c r="D2" s="75" t="s">
        <v>89</v>
      </c>
    </row>
    <row r="3" spans="1:4" x14ac:dyDescent="0.25">
      <c r="A3" s="26" t="s">
        <v>57</v>
      </c>
      <c r="B3" s="21">
        <v>25797.82</v>
      </c>
      <c r="C3" s="21">
        <v>7739.3459999999995</v>
      </c>
      <c r="D3" s="76"/>
    </row>
    <row r="4" spans="1:4" ht="30" x14ac:dyDescent="0.25">
      <c r="A4" s="24" t="s">
        <v>58</v>
      </c>
      <c r="B4" s="20">
        <v>24093.07</v>
      </c>
      <c r="C4" s="20">
        <v>7227.92</v>
      </c>
      <c r="D4" s="25"/>
    </row>
    <row r="5" spans="1:4" x14ac:dyDescent="0.25">
      <c r="A5" s="27" t="s">
        <v>59</v>
      </c>
      <c r="B5" s="21">
        <v>161.1</v>
      </c>
      <c r="C5" s="21">
        <v>48.3</v>
      </c>
      <c r="D5" s="77" t="s">
        <v>90</v>
      </c>
    </row>
    <row r="6" spans="1:4" x14ac:dyDescent="0.25">
      <c r="A6" s="27" t="s">
        <v>60</v>
      </c>
      <c r="B6" s="21">
        <v>2098.9299999999998</v>
      </c>
      <c r="C6" s="21">
        <v>629.67999999999995</v>
      </c>
      <c r="D6" s="78"/>
    </row>
    <row r="7" spans="1:4" ht="21.75" customHeight="1" x14ac:dyDescent="0.25">
      <c r="A7" s="26" t="s">
        <v>61</v>
      </c>
      <c r="B7" s="21">
        <v>1920</v>
      </c>
      <c r="C7" s="21">
        <v>576</v>
      </c>
      <c r="D7" s="62" t="s">
        <v>90</v>
      </c>
    </row>
    <row r="8" spans="1:4" ht="30" x14ac:dyDescent="0.25">
      <c r="A8" s="26" t="s">
        <v>62</v>
      </c>
      <c r="B8" s="21">
        <v>794</v>
      </c>
      <c r="C8" s="21">
        <v>238.2</v>
      </c>
      <c r="D8" s="61" t="s">
        <v>92</v>
      </c>
    </row>
    <row r="9" spans="1:4" x14ac:dyDescent="0.25">
      <c r="A9" s="26" t="s">
        <v>63</v>
      </c>
      <c r="B9" s="21">
        <v>250</v>
      </c>
      <c r="C9" s="21">
        <v>75</v>
      </c>
      <c r="D9" s="61" t="s">
        <v>90</v>
      </c>
    </row>
    <row r="10" spans="1:4" x14ac:dyDescent="0.25">
      <c r="A10" s="26" t="s">
        <v>64</v>
      </c>
      <c r="B10" s="21">
        <v>150</v>
      </c>
      <c r="C10" s="21">
        <v>45</v>
      </c>
      <c r="D10" s="25" t="s">
        <v>91</v>
      </c>
    </row>
    <row r="11" spans="1:4" x14ac:dyDescent="0.25">
      <c r="A11" s="26" t="s">
        <v>65</v>
      </c>
      <c r="B11" s="21">
        <v>134.71</v>
      </c>
      <c r="C11" s="21">
        <v>40.409999999999997</v>
      </c>
      <c r="D11" s="25" t="s">
        <v>91</v>
      </c>
    </row>
    <row r="12" spans="1:4" x14ac:dyDescent="0.25">
      <c r="A12" s="27" t="s">
        <v>66</v>
      </c>
      <c r="B12" s="21">
        <v>1517.36</v>
      </c>
      <c r="C12" s="21">
        <v>455.21</v>
      </c>
      <c r="D12" s="25" t="s">
        <v>91</v>
      </c>
    </row>
    <row r="13" spans="1:4" x14ac:dyDescent="0.25">
      <c r="A13" s="27" t="s">
        <v>67</v>
      </c>
      <c r="B13" s="21">
        <v>2946.45</v>
      </c>
      <c r="C13" s="21">
        <v>883.94</v>
      </c>
      <c r="D13" s="25" t="s">
        <v>91</v>
      </c>
    </row>
    <row r="14" spans="1:4" x14ac:dyDescent="0.25">
      <c r="A14" s="27" t="s">
        <v>68</v>
      </c>
      <c r="B14" s="21">
        <v>5300.79</v>
      </c>
      <c r="C14" s="21">
        <v>1590.24</v>
      </c>
      <c r="D14" s="25" t="s">
        <v>91</v>
      </c>
    </row>
    <row r="15" spans="1:4" x14ac:dyDescent="0.25">
      <c r="A15" s="27" t="s">
        <v>69</v>
      </c>
      <c r="B15" s="22">
        <v>8819.83</v>
      </c>
      <c r="C15" s="21">
        <v>2645.95</v>
      </c>
      <c r="D15" s="25" t="s">
        <v>91</v>
      </c>
    </row>
    <row r="16" spans="1:4" x14ac:dyDescent="0.25">
      <c r="A16" s="28" t="s">
        <v>70</v>
      </c>
      <c r="B16" s="23">
        <v>49890.89</v>
      </c>
      <c r="C16" s="23">
        <v>14967.27</v>
      </c>
      <c r="D16" s="25"/>
    </row>
    <row r="17" spans="1:4" ht="15.75" thickBot="1" x14ac:dyDescent="0.3">
      <c r="A17" s="29" t="s">
        <v>71</v>
      </c>
      <c r="B17" s="30">
        <v>60367.98</v>
      </c>
      <c r="C17" s="30">
        <v>18110.39</v>
      </c>
      <c r="D17" s="31"/>
    </row>
    <row r="19" spans="1:4" x14ac:dyDescent="0.25">
      <c r="B19">
        <f>B3+B5+B6+B7+B8+B9+B10+B11+B12+B13+B14+B15</f>
        <v>49890.99</v>
      </c>
    </row>
    <row r="22" spans="1:4" x14ac:dyDescent="0.25">
      <c r="B22">
        <f>B17+'Pieprasījums 2'!D9</f>
        <v>72464.150000000009</v>
      </c>
    </row>
  </sheetData>
  <mergeCells count="2">
    <mergeCell ref="D2:D3"/>
    <mergeCell ref="D5:D6"/>
  </mergeCells>
  <phoneticPr fontId="17"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A1B2F-76D6-40D2-9EA1-5CF149F51012}">
  <dimension ref="A1:G11"/>
  <sheetViews>
    <sheetView workbookViewId="0">
      <selection sqref="A1:G1"/>
    </sheetView>
  </sheetViews>
  <sheetFormatPr defaultRowHeight="15" x14ac:dyDescent="0.25"/>
  <cols>
    <col min="1" max="1" width="29" customWidth="1"/>
    <col min="2" max="2" width="32.5703125" customWidth="1"/>
    <col min="3" max="4" width="11.42578125" customWidth="1"/>
    <col min="5" max="5" width="13.28515625" customWidth="1"/>
    <col min="6" max="6" width="20" customWidth="1"/>
    <col min="7" max="7" width="20.28515625" customWidth="1"/>
    <col min="8" max="8" width="27.42578125" customWidth="1"/>
  </cols>
  <sheetData>
    <row r="1" spans="1:7" ht="45" customHeight="1" thickBot="1" x14ac:dyDescent="0.3">
      <c r="A1" s="79" t="s">
        <v>76</v>
      </c>
      <c r="B1" s="80"/>
      <c r="C1" s="80"/>
      <c r="D1" s="80"/>
      <c r="E1" s="80"/>
      <c r="F1" s="80"/>
      <c r="G1" s="81"/>
    </row>
    <row r="2" spans="1:7" ht="44.25" customHeight="1" x14ac:dyDescent="0.25">
      <c r="A2" s="96" t="s">
        <v>53</v>
      </c>
      <c r="B2" s="90" t="s">
        <v>73</v>
      </c>
      <c r="C2" s="90" t="s">
        <v>74</v>
      </c>
      <c r="D2" s="37"/>
      <c r="E2" s="87" t="s">
        <v>88</v>
      </c>
      <c r="F2" s="98" t="s">
        <v>75</v>
      </c>
      <c r="G2" s="82" t="s">
        <v>81</v>
      </c>
    </row>
    <row r="3" spans="1:7" ht="15.75" thickBot="1" x14ac:dyDescent="0.3">
      <c r="A3" s="97"/>
      <c r="B3" s="91"/>
      <c r="C3" s="91"/>
      <c r="D3" s="38"/>
      <c r="E3" s="88"/>
      <c r="F3" s="99"/>
      <c r="G3" s="83"/>
    </row>
    <row r="4" spans="1:7" ht="30" x14ac:dyDescent="0.25">
      <c r="A4" s="89" t="s">
        <v>77</v>
      </c>
      <c r="B4" s="49" t="s">
        <v>86</v>
      </c>
      <c r="C4" s="41">
        <f>SUM(C5+C6)</f>
        <v>7065.09</v>
      </c>
      <c r="D4" s="41">
        <v>8548.75</v>
      </c>
      <c r="E4" s="57">
        <v>5984.13</v>
      </c>
      <c r="F4" s="44">
        <v>2564.62</v>
      </c>
      <c r="G4" s="45"/>
    </row>
    <row r="5" spans="1:7" ht="30" x14ac:dyDescent="0.25">
      <c r="A5" s="90"/>
      <c r="B5" s="55" t="s">
        <v>82</v>
      </c>
      <c r="C5" s="53">
        <v>4465.09</v>
      </c>
      <c r="D5" s="46"/>
      <c r="E5" s="58"/>
      <c r="F5" s="47"/>
      <c r="G5" s="48" t="s">
        <v>83</v>
      </c>
    </row>
    <row r="6" spans="1:7" ht="30.75" thickBot="1" x14ac:dyDescent="0.3">
      <c r="A6" s="91"/>
      <c r="B6" s="56" t="s">
        <v>85</v>
      </c>
      <c r="C6" s="54">
        <v>2600</v>
      </c>
      <c r="D6" s="50"/>
      <c r="E6" s="59"/>
      <c r="F6" s="51"/>
      <c r="G6" s="52" t="s">
        <v>84</v>
      </c>
    </row>
    <row r="7" spans="1:7" x14ac:dyDescent="0.25">
      <c r="A7" s="90"/>
      <c r="B7" s="37" t="s">
        <v>78</v>
      </c>
      <c r="C7" s="85">
        <v>2931.75</v>
      </c>
      <c r="D7" s="85">
        <v>3548.42</v>
      </c>
      <c r="E7" s="92">
        <v>2483.19</v>
      </c>
      <c r="F7" s="94">
        <v>1064.23</v>
      </c>
      <c r="G7" s="84" t="s">
        <v>87</v>
      </c>
    </row>
    <row r="8" spans="1:7" ht="15.75" thickBot="1" x14ac:dyDescent="0.3">
      <c r="A8" s="91"/>
      <c r="B8" s="38" t="s">
        <v>79</v>
      </c>
      <c r="C8" s="86"/>
      <c r="D8" s="86"/>
      <c r="E8" s="93"/>
      <c r="F8" s="95"/>
      <c r="G8" s="83"/>
    </row>
    <row r="9" spans="1:7" ht="15.75" thickBot="1" x14ac:dyDescent="0.3">
      <c r="A9" s="19" t="s">
        <v>80</v>
      </c>
      <c r="B9" s="40"/>
      <c r="C9" s="39"/>
      <c r="D9" s="39">
        <v>12096.17</v>
      </c>
      <c r="E9" s="60">
        <v>8467.32</v>
      </c>
      <c r="F9" s="42">
        <v>3628.85</v>
      </c>
      <c r="G9" s="43"/>
    </row>
    <row r="11" spans="1:7" x14ac:dyDescent="0.25">
      <c r="E11" s="63"/>
    </row>
  </sheetData>
  <mergeCells count="14">
    <mergeCell ref="A1:G1"/>
    <mergeCell ref="G2:G3"/>
    <mergeCell ref="G7:G8"/>
    <mergeCell ref="D7:D8"/>
    <mergeCell ref="E2:E3"/>
    <mergeCell ref="A4:A6"/>
    <mergeCell ref="A7:A8"/>
    <mergeCell ref="C7:C8"/>
    <mergeCell ref="E7:E8"/>
    <mergeCell ref="F7:F8"/>
    <mergeCell ref="A2:A3"/>
    <mergeCell ref="B2:B3"/>
    <mergeCell ref="C2:C3"/>
    <mergeCell ref="F2: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Apkopojums_Cēsu nov.</vt:lpstr>
      <vt:lpstr>Pieprasījums 1</vt:lpstr>
      <vt:lpstr>Pieprasījums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Solvita Vaivode</dc:creator>
  <cp:keywords/>
  <dc:description/>
  <cp:lastModifiedBy>Solvita Vaivode</cp:lastModifiedBy>
  <cp:revision/>
  <dcterms:created xsi:type="dcterms:W3CDTF">2023-10-24T07:41:29Z</dcterms:created>
  <dcterms:modified xsi:type="dcterms:W3CDTF">2023-11-13T13:54:13Z</dcterms:modified>
  <cp:category/>
  <cp:contentStatus/>
</cp:coreProperties>
</file>